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875" windowHeight="7875" activeTab="0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<sst xmlns="http://schemas.openxmlformats.org/spreadsheetml/2006/main" count="37" uniqueCount="33">
  <si>
    <t>容量（L)</t>
  </si>
  <si>
    <t>湯沸かし時消費電力(W)</t>
  </si>
  <si>
    <t>保温安定時平均消費電力(W)</t>
  </si>
  <si>
    <t>沸騰までの時間（分）（水温20℃時）</t>
  </si>
  <si>
    <t>沸騰までに必要エネルギー(kJ)(理論値)</t>
  </si>
  <si>
    <t>沸騰までに必要エネルギー理論値)(kcal)</t>
  </si>
  <si>
    <t>消費電力（Wｈ）</t>
  </si>
  <si>
    <t>消費エネルギー(kJ)</t>
  </si>
  <si>
    <t>消費エネルギー(kcal)</t>
  </si>
  <si>
    <t>エネルギー効率</t>
  </si>
  <si>
    <t>電気料金（円）(1kWh 23円）</t>
  </si>
  <si>
    <t>ガス中火の場合のガス料金（円）</t>
  </si>
  <si>
    <t>ガス中火の何倍の料金か</t>
  </si>
  <si>
    <t>二酸化炭素排出量(g)</t>
  </si>
  <si>
    <t>ガス中火の場合の二酸化炭素排出量(g)</t>
  </si>
  <si>
    <t>ガス中火の場合の何倍の二酸化炭素排出量か</t>
  </si>
  <si>
    <t>何時間の保温で1回の湯沸かしにあたるか（時間）</t>
  </si>
  <si>
    <t>シート2の0．94倍</t>
  </si>
  <si>
    <t>80℃温度を上げるのと８５℃温度を上げる比</t>
  </si>
  <si>
    <t>ガス+やかん</t>
  </si>
  <si>
    <t>18cmのやかんで水温15℃の水を2リットル沸かした場合</t>
  </si>
  <si>
    <t>必要エネルギー理論値　771kJ(170kcal)</t>
  </si>
  <si>
    <t>金額(円）</t>
  </si>
  <si>
    <r>
      <t>使用ガス量(m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</si>
  <si>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2.2L換算CO2</t>
  </si>
  <si>
    <t>3.0L換算CO2</t>
  </si>
  <si>
    <t>4.0L換算CO2</t>
  </si>
  <si>
    <t>5.0L換算CO2</t>
  </si>
  <si>
    <t>強火</t>
  </si>
  <si>
    <t>中火</t>
  </si>
  <si>
    <t>弱火</t>
  </si>
  <si>
    <t>給湯器(60℃)から沸かす</t>
  </si>
  <si>
    <t>Sンヨー電気ポット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</si>
</sst>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15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 wrapText="1"/>
    </xf>
    <xf numFmtId="1" fontId="0" fillId="0" borderId="8" xfId="0" applyNumberFormat="1" applyBorder="1" applyAlignment="1">
      <alignment/>
    </xf>
    <xf numFmtId="9" fontId="0" fillId="0" borderId="8" xfId="15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vertical="center" wrapText="1"/>
    </xf>
    <xf numFmtId="176" fontId="0" fillId="0" borderId="11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81" fontId="0" fillId="0" borderId="8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/>
    </xf>
    <xf numFmtId="9" fontId="0" fillId="0" borderId="11" xfId="15" applyBorder="1" applyAlignment="1">
      <alignment/>
    </xf>
    <xf numFmtId="9" fontId="0" fillId="0" borderId="12" xfId="15" applyBorder="1" applyAlignment="1">
      <alignment/>
    </xf>
    <xf numFmtId="0" fontId="0" fillId="0" borderId="13" xfId="0" applyBorder="1" applyAlignment="1">
      <alignment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0" applyAlignment="1">
      <alignment horizontal="left" vertical="top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G1">
      <selection activeCell="O2" sqref="O2"/>
    </sheetView>
  </sheetViews>
  <sheetFormatPr defaultColWidth="9.00390625" defaultRowHeight="13.5"/>
  <cols>
    <col min="1" max="1" width="16.875" style="0" customWidth="1"/>
    <col min="2" max="2" width="7.875" style="0" customWidth="1"/>
    <col min="3" max="3" width="11.375" style="0" customWidth="1"/>
    <col min="4" max="4" width="9.875" style="0" customWidth="1"/>
    <col min="5" max="6" width="16.75390625" style="0" customWidth="1"/>
    <col min="7" max="7" width="18.125" style="0" customWidth="1"/>
    <col min="8" max="8" width="8.125" style="0" customWidth="1"/>
    <col min="9" max="9" width="10.25390625" style="0" customWidth="1"/>
    <col min="10" max="10" width="8.625" style="0" customWidth="1"/>
    <col min="11" max="11" width="10.00390625" style="0" customWidth="1"/>
    <col min="12" max="12" width="12.125" style="0" customWidth="1"/>
    <col min="13" max="14" width="13.625" style="0" customWidth="1"/>
    <col min="15" max="15" width="8.625" style="0" customWidth="1"/>
    <col min="16" max="16" width="12.625" style="0" customWidth="1"/>
    <col min="17" max="17" width="14.375" style="0" customWidth="1"/>
    <col min="18" max="18" width="14.875" style="0" customWidth="1"/>
  </cols>
  <sheetData>
    <row r="1" spans="1:18" ht="40.5">
      <c r="A1" t="s">
        <v>32</v>
      </c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18" t="s">
        <v>15</v>
      </c>
      <c r="R1" s="9" t="s">
        <v>16</v>
      </c>
    </row>
    <row r="2" spans="2:18" ht="13.5">
      <c r="B2" s="10">
        <v>2.2</v>
      </c>
      <c r="C2" s="2">
        <v>870</v>
      </c>
      <c r="D2" s="2">
        <v>32</v>
      </c>
      <c r="E2" s="2">
        <v>16</v>
      </c>
      <c r="F2" s="3">
        <f>G2*4.1868</f>
        <v>736.8768</v>
      </c>
      <c r="G2" s="4">
        <f>B2*80</f>
        <v>176</v>
      </c>
      <c r="H2" s="4">
        <f>C2*E2/60</f>
        <v>232</v>
      </c>
      <c r="I2" s="5">
        <f>H2*3600/1000</f>
        <v>835.2</v>
      </c>
      <c r="J2" s="5">
        <f>I2/4.1868</f>
        <v>199.48409286328462</v>
      </c>
      <c r="K2" s="6">
        <f>F2/I2</f>
        <v>0.8822758620689655</v>
      </c>
      <c r="L2" s="1">
        <f>H2/1000*23</f>
        <v>5.336</v>
      </c>
      <c r="M2" s="1">
        <v>3.1</v>
      </c>
      <c r="N2" s="1">
        <f>L2/M2</f>
        <v>1.7212903225806453</v>
      </c>
      <c r="O2" s="5">
        <f>H2/1000*0.12/12*44*1000</f>
        <v>102.08</v>
      </c>
      <c r="P2" s="5">
        <v>66</v>
      </c>
      <c r="Q2" s="19">
        <f>O2/P2</f>
        <v>1.5466666666666666</v>
      </c>
      <c r="R2" s="11">
        <f>H2/D2</f>
        <v>7.25</v>
      </c>
    </row>
    <row r="3" spans="2:18" ht="13.5">
      <c r="B3" s="10">
        <v>3</v>
      </c>
      <c r="C3" s="4">
        <v>1200</v>
      </c>
      <c r="D3" s="4">
        <v>40</v>
      </c>
      <c r="E3" s="4">
        <v>16</v>
      </c>
      <c r="F3" s="3">
        <f>G3*4.1868</f>
        <v>1004.832</v>
      </c>
      <c r="G3" s="4">
        <f>B3*80</f>
        <v>240</v>
      </c>
      <c r="H3" s="4">
        <f>C3*E3/60</f>
        <v>320</v>
      </c>
      <c r="I3" s="5">
        <f>H3*3600/1000</f>
        <v>1152</v>
      </c>
      <c r="J3" s="5">
        <f>I3/4.1868</f>
        <v>275.1504729148753</v>
      </c>
      <c r="K3" s="6">
        <f>F3/I3</f>
        <v>0.87225</v>
      </c>
      <c r="L3" s="1">
        <f>H3/1000*23</f>
        <v>7.36</v>
      </c>
      <c r="M3" s="1">
        <v>4.2</v>
      </c>
      <c r="N3" s="1">
        <f>L3/M3</f>
        <v>1.7523809523809524</v>
      </c>
      <c r="O3" s="5">
        <f>H3/1000*0.12/12*44*1000</f>
        <v>140.79999999999998</v>
      </c>
      <c r="P3" s="5">
        <v>90</v>
      </c>
      <c r="Q3" s="19">
        <f>O3/P3</f>
        <v>1.5644444444444443</v>
      </c>
      <c r="R3" s="11">
        <f>H3/D3</f>
        <v>8</v>
      </c>
    </row>
    <row r="4" spans="2:18" ht="13.5">
      <c r="B4" s="10">
        <v>4</v>
      </c>
      <c r="C4" s="4">
        <v>1200</v>
      </c>
      <c r="D4" s="4">
        <v>50</v>
      </c>
      <c r="E4" s="4">
        <v>21</v>
      </c>
      <c r="F4" s="3">
        <f>G4*4.1868</f>
        <v>1339.7759999999998</v>
      </c>
      <c r="G4" s="4">
        <f>B4*80</f>
        <v>320</v>
      </c>
      <c r="H4" s="4">
        <f>C4*E4/60</f>
        <v>420</v>
      </c>
      <c r="I4" s="5">
        <f>H4*3600/1000</f>
        <v>1512</v>
      </c>
      <c r="J4" s="5">
        <f>I4/4.1868</f>
        <v>361.13499570077386</v>
      </c>
      <c r="K4" s="6">
        <f>F4/I4</f>
        <v>0.8860952380952379</v>
      </c>
      <c r="L4" s="1">
        <f>H4/1000*23</f>
        <v>9.66</v>
      </c>
      <c r="M4" s="1">
        <v>5.6</v>
      </c>
      <c r="N4" s="1">
        <f>L4/M4</f>
        <v>1.725</v>
      </c>
      <c r="O4" s="5">
        <f>H4/1000*0.12/12*44*1000</f>
        <v>184.79999999999998</v>
      </c>
      <c r="P4" s="5">
        <v>120</v>
      </c>
      <c r="Q4" s="19">
        <f>O4/P4</f>
        <v>1.5399999999999998</v>
      </c>
      <c r="R4" s="11">
        <f>H4/D4</f>
        <v>8.4</v>
      </c>
    </row>
    <row r="5" spans="2:18" ht="14.25" thickBot="1">
      <c r="B5" s="12">
        <v>5</v>
      </c>
      <c r="C5" s="13">
        <v>1200</v>
      </c>
      <c r="D5" s="13">
        <v>55</v>
      </c>
      <c r="E5" s="13">
        <v>26</v>
      </c>
      <c r="F5" s="14">
        <f>G5*4.1868</f>
        <v>1674.72</v>
      </c>
      <c r="G5" s="13">
        <f>B5*80</f>
        <v>400</v>
      </c>
      <c r="H5" s="13">
        <f>C5*E5/60</f>
        <v>520</v>
      </c>
      <c r="I5" s="15">
        <f>H5*3600/1000</f>
        <v>1872</v>
      </c>
      <c r="J5" s="15">
        <f>I5/4.1868</f>
        <v>447.1195184866724</v>
      </c>
      <c r="K5" s="16">
        <f>F5/I5</f>
        <v>0.8946153846153846</v>
      </c>
      <c r="L5" s="20">
        <f>H5/1000*23</f>
        <v>11.96</v>
      </c>
      <c r="M5" s="20">
        <v>7.1</v>
      </c>
      <c r="N5" s="20">
        <f>L5/M5</f>
        <v>1.6845070422535213</v>
      </c>
      <c r="O5" s="15">
        <f>H5/1000*0.12/12*44*1000</f>
        <v>228.8</v>
      </c>
      <c r="P5" s="15">
        <v>150</v>
      </c>
      <c r="Q5" s="21">
        <f>O5/P5</f>
        <v>1.5253333333333334</v>
      </c>
      <c r="R5" s="17">
        <f>H5/D5</f>
        <v>9.454545454545455</v>
      </c>
    </row>
    <row r="6" ht="13.5">
      <c r="M6" t="s">
        <v>17</v>
      </c>
    </row>
    <row r="7" ht="13.5">
      <c r="M7" t="s">
        <v>18</v>
      </c>
    </row>
    <row r="8" ht="13.5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2" sqref="A2"/>
    </sheetView>
  </sheetViews>
  <sheetFormatPr defaultColWidth="9.00390625" defaultRowHeight="13.5"/>
  <cols>
    <col min="1" max="1" width="9.25390625" style="0" customWidth="1"/>
    <col min="2" max="2" width="16.25390625" style="0" customWidth="1"/>
    <col min="4" max="4" width="14.25390625" style="0" customWidth="1"/>
    <col min="5" max="6" width="17.875" style="0" customWidth="1"/>
    <col min="7" max="7" width="17.125" style="0" customWidth="1"/>
    <col min="8" max="8" width="21.375" style="0" customWidth="1"/>
    <col min="9" max="12" width="12.50390625" style="0" customWidth="1"/>
  </cols>
  <sheetData>
    <row r="1" ht="13.5">
      <c r="A1" t="s">
        <v>19</v>
      </c>
    </row>
    <row r="2" spans="1:7" ht="14.25" thickBot="1">
      <c r="A2" s="38" t="s">
        <v>20</v>
      </c>
      <c r="B2" s="28"/>
      <c r="C2" s="28"/>
      <c r="D2" s="28"/>
      <c r="E2" s="28"/>
      <c r="F2" s="28"/>
      <c r="G2" t="s">
        <v>21</v>
      </c>
    </row>
    <row r="3" spans="2:12" ht="15.75">
      <c r="B3" s="23"/>
      <c r="C3" s="24" t="s">
        <v>22</v>
      </c>
      <c r="D3" s="24" t="s">
        <v>23</v>
      </c>
      <c r="E3" s="24" t="s">
        <v>7</v>
      </c>
      <c r="F3" s="24" t="s">
        <v>8</v>
      </c>
      <c r="G3" s="29" t="s">
        <v>9</v>
      </c>
      <c r="H3" s="32" t="s">
        <v>13</v>
      </c>
      <c r="I3" s="24" t="s">
        <v>24</v>
      </c>
      <c r="J3" s="24" t="s">
        <v>25</v>
      </c>
      <c r="K3" s="24" t="s">
        <v>26</v>
      </c>
      <c r="L3" s="35" t="s">
        <v>27</v>
      </c>
    </row>
    <row r="4" spans="2:12" ht="13.5">
      <c r="B4" s="25" t="s">
        <v>28</v>
      </c>
      <c r="C4" s="4">
        <v>3.7</v>
      </c>
      <c r="D4" s="22">
        <f>C4/110</f>
        <v>0.03363636363636364</v>
      </c>
      <c r="E4" s="5">
        <f>D4*46046.55</f>
        <v>1548.8385</v>
      </c>
      <c r="F4" s="4">
        <f>D4*11000</f>
        <v>370</v>
      </c>
      <c r="G4" s="30">
        <f>771/E4</f>
        <v>0.4977923779658111</v>
      </c>
      <c r="H4" s="33">
        <f>D4*0.64*1000*44/12</f>
        <v>78.93333333333334</v>
      </c>
      <c r="I4" s="5">
        <f>H4*1.1</f>
        <v>86.82666666666668</v>
      </c>
      <c r="J4" s="5">
        <f>H4*1.5</f>
        <v>118.4</v>
      </c>
      <c r="K4" s="5">
        <f>H4*2</f>
        <v>157.86666666666667</v>
      </c>
      <c r="L4" s="36">
        <f>H4*2.5</f>
        <v>197.33333333333334</v>
      </c>
    </row>
    <row r="5" spans="2:12" ht="13.5">
      <c r="B5" s="25" t="s">
        <v>29</v>
      </c>
      <c r="C5" s="1">
        <v>3</v>
      </c>
      <c r="D5" s="22">
        <f>C5/110</f>
        <v>0.02727272727272727</v>
      </c>
      <c r="E5" s="5">
        <f>D5*46046.55</f>
        <v>1255.815</v>
      </c>
      <c r="F5" s="4">
        <f>D5*11000</f>
        <v>300</v>
      </c>
      <c r="G5" s="30">
        <f>771/E5</f>
        <v>0.6139439328245004</v>
      </c>
      <c r="H5" s="33">
        <f>D5*0.64*1000*44/12</f>
        <v>64.00000000000001</v>
      </c>
      <c r="I5" s="5">
        <f>H5*1.1</f>
        <v>70.40000000000002</v>
      </c>
      <c r="J5" s="5">
        <f>H5*1.5</f>
        <v>96.00000000000003</v>
      </c>
      <c r="K5" s="5">
        <f>H5*2</f>
        <v>128.00000000000003</v>
      </c>
      <c r="L5" s="36">
        <f>H5*2.5</f>
        <v>160.00000000000003</v>
      </c>
    </row>
    <row r="6" spans="2:12" ht="13.5">
      <c r="B6" s="25" t="s">
        <v>30</v>
      </c>
      <c r="C6" s="4">
        <v>4.1</v>
      </c>
      <c r="D6" s="22">
        <f>C6/110</f>
        <v>0.03727272727272727</v>
      </c>
      <c r="E6" s="5">
        <f>D6*46046.55</f>
        <v>1716.2805</v>
      </c>
      <c r="F6" s="4">
        <f>D6*11000</f>
        <v>409.99999999999994</v>
      </c>
      <c r="G6" s="30">
        <f>771/E6</f>
        <v>0.44922726792036616</v>
      </c>
      <c r="H6" s="33">
        <f>D6*0.64*1000*44/12</f>
        <v>87.46666666666668</v>
      </c>
      <c r="I6" s="5">
        <f>H6*1.1</f>
        <v>96.21333333333335</v>
      </c>
      <c r="J6" s="5">
        <f>H6*1.5</f>
        <v>131.20000000000002</v>
      </c>
      <c r="K6" s="5">
        <f>H6*2</f>
        <v>174.93333333333337</v>
      </c>
      <c r="L6" s="36">
        <f>H6*2.5</f>
        <v>218.6666666666667</v>
      </c>
    </row>
    <row r="7" spans="2:12" ht="14.25" thickBot="1">
      <c r="B7" s="26" t="s">
        <v>31</v>
      </c>
      <c r="C7" s="13">
        <v>2.8</v>
      </c>
      <c r="D7" s="27">
        <f>C7/110</f>
        <v>0.025454545454545452</v>
      </c>
      <c r="E7" s="15">
        <f>D7*46046.55</f>
        <v>1172.094</v>
      </c>
      <c r="F7" s="13">
        <f>D7*11000</f>
        <v>279.99999999999994</v>
      </c>
      <c r="G7" s="31">
        <f>771/E7</f>
        <v>0.6577970708833932</v>
      </c>
      <c r="H7" s="34">
        <f>D7*0.64*1000*44/12</f>
        <v>59.73333333333333</v>
      </c>
      <c r="I7" s="15">
        <f>H7*1.1</f>
        <v>65.70666666666666</v>
      </c>
      <c r="J7" s="15">
        <f>H7*1.5</f>
        <v>89.6</v>
      </c>
      <c r="K7" s="15">
        <f>H7*2</f>
        <v>119.46666666666665</v>
      </c>
      <c r="L7" s="37">
        <f>H7*2.5</f>
        <v>149.33333333333331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tsark</dc:creator>
  <cp:keywords/>
  <dc:description/>
  <cp:lastModifiedBy>main</cp:lastModifiedBy>
  <dcterms:created xsi:type="dcterms:W3CDTF">1999-09-28T09:06:53Z</dcterms:created>
  <dcterms:modified xsi:type="dcterms:W3CDTF">2007-06-17T09:56:19Z</dcterms:modified>
  <cp:category/>
  <cp:version/>
  <cp:contentType/>
  <cp:contentStatus/>
</cp:coreProperties>
</file>